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izabethdsouza/Desktop/"/>
    </mc:Choice>
  </mc:AlternateContent>
  <bookViews>
    <workbookView xWindow="0" yWindow="460" windowWidth="20500" windowHeight="7760"/>
  </bookViews>
  <sheets>
    <sheet name="Sheet1" sheetId="1" r:id="rId1"/>
    <sheet name="Sheet2" sheetId="2" r:id="rId2"/>
  </sheets>
  <calcPr calcId="162913" concurrentCalc="0"/>
</workbook>
</file>

<file path=xl/calcChain.xml><?xml version="1.0" encoding="utf-8"?>
<calcChain xmlns="http://schemas.openxmlformats.org/spreadsheetml/2006/main">
  <c r="I9" i="2" l="1"/>
  <c r="I10" i="2"/>
  <c r="O9" i="2"/>
  <c r="O10" i="2"/>
  <c r="K9" i="2"/>
  <c r="K10" i="2"/>
  <c r="E9" i="2"/>
  <c r="E10" i="2"/>
  <c r="C9" i="2"/>
  <c r="C10" i="2"/>
  <c r="F10" i="2"/>
  <c r="BA7" i="1"/>
  <c r="BA8" i="1"/>
  <c r="AY7" i="1"/>
  <c r="AY8" i="1"/>
  <c r="AU7" i="1"/>
  <c r="AU8" i="1"/>
  <c r="AS7" i="1"/>
  <c r="AS8" i="1"/>
  <c r="AO7" i="1"/>
  <c r="AO8" i="1"/>
  <c r="AM7" i="1"/>
  <c r="AM8" i="1"/>
  <c r="AI7" i="1"/>
  <c r="AI8" i="1"/>
  <c r="AG7" i="1"/>
  <c r="AG8" i="1"/>
  <c r="AC7" i="1"/>
  <c r="AC8" i="1"/>
  <c r="AA7" i="1"/>
  <c r="AA8" i="1"/>
  <c r="W7" i="1"/>
  <c r="W8" i="1"/>
  <c r="U7" i="1"/>
  <c r="U8" i="1"/>
  <c r="Q7" i="1"/>
  <c r="Q8" i="1"/>
  <c r="R8" i="1"/>
  <c r="O7" i="1"/>
  <c r="O8" i="1"/>
  <c r="K7" i="1"/>
  <c r="K8" i="1"/>
  <c r="I7" i="1"/>
  <c r="I8" i="1"/>
  <c r="L8" i="1"/>
  <c r="E7" i="1"/>
  <c r="E8" i="1"/>
  <c r="C7" i="1"/>
  <c r="C8" i="1"/>
  <c r="F8" i="1"/>
  <c r="X8" i="1"/>
  <c r="AD8" i="1"/>
  <c r="AJ8" i="1"/>
  <c r="AP8" i="1"/>
  <c r="AV8" i="1"/>
  <c r="BB8" i="1"/>
  <c r="L10" i="2"/>
</calcChain>
</file>

<file path=xl/sharedStrings.xml><?xml version="1.0" encoding="utf-8"?>
<sst xmlns="http://schemas.openxmlformats.org/spreadsheetml/2006/main" count="546" uniqueCount="120">
  <si>
    <t>Five</t>
  </si>
  <si>
    <t>Year</t>
  </si>
  <si>
    <t>Olds</t>
  </si>
  <si>
    <t>Six</t>
  </si>
  <si>
    <t>Seven</t>
  </si>
  <si>
    <t>Eight</t>
  </si>
  <si>
    <t>Nine</t>
  </si>
  <si>
    <t>Ten</t>
  </si>
  <si>
    <t>Eleven</t>
  </si>
  <si>
    <t>Adult</t>
  </si>
  <si>
    <t>RC</t>
  </si>
  <si>
    <t>LC</t>
  </si>
  <si>
    <t>Enter</t>
  </si>
  <si>
    <t>X - M</t>
  </si>
  <si>
    <t>Div/SD</t>
  </si>
  <si>
    <t>SIR</t>
  </si>
  <si>
    <t>5-yr-olds</t>
  </si>
  <si>
    <t>NOTE</t>
  </si>
  <si>
    <t xml:space="preserve">**Just enter RC and LC NOE errors to erase previous numbers and indicate SIR </t>
  </si>
  <si>
    <t>Two-By-Three SDs</t>
  </si>
  <si>
    <t>SSW</t>
  </si>
  <si>
    <t>Total</t>
  </si>
  <si>
    <t>RNC</t>
  </si>
  <si>
    <t>LNC</t>
  </si>
  <si>
    <t>PS</t>
  </si>
  <si>
    <t>Quantitative</t>
  </si>
  <si>
    <t>Qualitative</t>
  </si>
  <si>
    <t xml:space="preserve">SN </t>
  </si>
  <si>
    <t>RE Noise</t>
  </si>
  <si>
    <t>LE Noise</t>
  </si>
  <si>
    <t>&lt;</t>
  </si>
  <si>
    <r>
      <t>&gt;</t>
    </r>
    <r>
      <rPr>
        <sz val="10"/>
        <rFont val="Arial"/>
        <family val="2"/>
      </rPr>
      <t xml:space="preserve"> 3</t>
    </r>
  </si>
  <si>
    <t>-----</t>
  </si>
  <si>
    <t>&lt; 12</t>
  </si>
  <si>
    <t>&lt; 7</t>
  </si>
  <si>
    <t>&lt; 56</t>
  </si>
  <si>
    <t>&lt; 62</t>
  </si>
  <si>
    <t>&lt; 10</t>
  </si>
  <si>
    <t>&lt; 58</t>
  </si>
  <si>
    <t>&lt; 18</t>
  </si>
  <si>
    <t>&lt; 16</t>
  </si>
  <si>
    <t>&lt; 65</t>
  </si>
  <si>
    <t>&lt; 60</t>
  </si>
  <si>
    <t>&lt; 21</t>
  </si>
  <si>
    <t>&lt; 19</t>
  </si>
  <si>
    <t>&lt; 68</t>
  </si>
  <si>
    <r>
      <t>&gt;</t>
    </r>
    <r>
      <rPr>
        <sz val="11"/>
        <rFont val="Arial"/>
        <family val="2"/>
      </rPr>
      <t xml:space="preserve"> 8</t>
    </r>
  </si>
  <si>
    <r>
      <t>&gt;</t>
    </r>
    <r>
      <rPr>
        <sz val="11"/>
        <rFont val="Arial"/>
        <family val="2"/>
      </rPr>
      <t xml:space="preserve"> 1</t>
    </r>
  </si>
  <si>
    <r>
      <t>&gt;</t>
    </r>
    <r>
      <rPr>
        <sz val="11"/>
        <rFont val="Arial"/>
        <family val="2"/>
      </rPr>
      <t xml:space="preserve"> 3</t>
    </r>
  </si>
  <si>
    <r>
      <t>&gt;</t>
    </r>
    <r>
      <rPr>
        <sz val="11"/>
        <rFont val="Arial"/>
        <family val="2"/>
      </rPr>
      <t xml:space="preserve"> 5</t>
    </r>
  </si>
  <si>
    <r>
      <t>&gt;</t>
    </r>
    <r>
      <rPr>
        <sz val="11"/>
        <rFont val="Arial"/>
        <family val="2"/>
      </rPr>
      <t xml:space="preserve"> 16</t>
    </r>
  </si>
  <si>
    <r>
      <t>&gt;</t>
    </r>
    <r>
      <rPr>
        <sz val="11"/>
        <rFont val="Arial"/>
        <family val="2"/>
      </rPr>
      <t xml:space="preserve"> 4</t>
    </r>
  </si>
  <si>
    <r>
      <t>&gt;</t>
    </r>
    <r>
      <rPr>
        <sz val="11"/>
        <rFont val="Arial"/>
        <family val="2"/>
      </rPr>
      <t xml:space="preserve"> 18</t>
    </r>
  </si>
  <si>
    <r>
      <t>&gt;</t>
    </r>
    <r>
      <rPr>
        <sz val="11"/>
        <rFont val="Arial"/>
        <family val="2"/>
      </rPr>
      <t xml:space="preserve"> 2</t>
    </r>
  </si>
  <si>
    <r>
      <t>&gt;</t>
    </r>
    <r>
      <rPr>
        <sz val="11"/>
        <rFont val="Arial"/>
        <family val="2"/>
      </rPr>
      <t xml:space="preserve"> 6</t>
    </r>
  </si>
  <si>
    <r>
      <t>&gt;</t>
    </r>
    <r>
      <rPr>
        <sz val="11"/>
        <rFont val="Arial"/>
        <family val="2"/>
      </rPr>
      <t xml:space="preserve"> 9</t>
    </r>
  </si>
  <si>
    <r>
      <t>&gt;</t>
    </r>
    <r>
      <rPr>
        <sz val="11"/>
        <rFont val="Arial"/>
        <family val="2"/>
      </rPr>
      <t xml:space="preserve"> 7</t>
    </r>
  </si>
  <si>
    <r>
      <t>&gt;</t>
    </r>
    <r>
      <rPr>
        <sz val="11"/>
        <rFont val="Arial"/>
        <family val="2"/>
      </rPr>
      <t xml:space="preserve"> 10</t>
    </r>
  </si>
  <si>
    <r>
      <t>&gt;</t>
    </r>
    <r>
      <rPr>
        <sz val="11"/>
        <rFont val="Arial"/>
        <family val="2"/>
      </rPr>
      <t xml:space="preserve"> 28</t>
    </r>
  </si>
  <si>
    <r>
      <t>&gt;</t>
    </r>
    <r>
      <rPr>
        <sz val="11"/>
        <rFont val="Arial"/>
        <family val="2"/>
      </rPr>
      <t xml:space="preserve"> 13</t>
    </r>
  </si>
  <si>
    <r>
      <t>&gt;</t>
    </r>
    <r>
      <rPr>
        <sz val="11"/>
        <rFont val="Arial"/>
        <family val="2"/>
      </rPr>
      <t xml:space="preserve"> 34</t>
    </r>
  </si>
  <si>
    <r>
      <t>&gt;</t>
    </r>
    <r>
      <rPr>
        <sz val="11"/>
        <rFont val="Arial"/>
        <family val="2"/>
      </rPr>
      <t xml:space="preserve"> 11</t>
    </r>
  </si>
  <si>
    <r>
      <t>&gt;</t>
    </r>
    <r>
      <rPr>
        <sz val="11"/>
        <rFont val="Arial"/>
        <family val="2"/>
      </rPr>
      <t xml:space="preserve"> 20</t>
    </r>
  </si>
  <si>
    <r>
      <t>&gt;</t>
    </r>
    <r>
      <rPr>
        <sz val="11"/>
        <rFont val="Arial"/>
        <family val="2"/>
      </rPr>
      <t xml:space="preserve"> 44</t>
    </r>
  </si>
  <si>
    <r>
      <t>&gt;</t>
    </r>
    <r>
      <rPr>
        <sz val="11"/>
        <rFont val="Arial"/>
        <family val="2"/>
      </rPr>
      <t xml:space="preserve"> 17</t>
    </r>
  </si>
  <si>
    <r>
      <t>&gt;</t>
    </r>
    <r>
      <rPr>
        <sz val="11"/>
        <rFont val="Arial"/>
        <family val="2"/>
      </rPr>
      <t xml:space="preserve"> 24</t>
    </r>
  </si>
  <si>
    <r>
      <t>&lt;</t>
    </r>
    <r>
      <rPr>
        <sz val="11"/>
        <rFont val="Arial"/>
        <family val="2"/>
      </rPr>
      <t xml:space="preserve"> 13</t>
    </r>
  </si>
  <si>
    <r>
      <t>&lt;</t>
    </r>
    <r>
      <rPr>
        <sz val="11"/>
        <rFont val="Arial"/>
        <family val="2"/>
      </rPr>
      <t xml:space="preserve"> 4</t>
    </r>
  </si>
  <si>
    <r>
      <t>&lt;</t>
    </r>
    <r>
      <rPr>
        <sz val="11"/>
        <rFont val="Arial"/>
        <family val="2"/>
      </rPr>
      <t xml:space="preserve"> 55</t>
    </r>
  </si>
  <si>
    <r>
      <t>&lt;</t>
    </r>
    <r>
      <rPr>
        <sz val="11"/>
        <rFont val="Arial"/>
        <family val="2"/>
      </rPr>
      <t xml:space="preserve"> 48</t>
    </r>
  </si>
  <si>
    <r>
      <t>&gt;</t>
    </r>
    <r>
      <rPr>
        <sz val="11"/>
        <rFont val="Arial"/>
        <family val="2"/>
      </rPr>
      <t xml:space="preserve"> 36</t>
    </r>
  </si>
  <si>
    <r>
      <t>&lt;</t>
    </r>
    <r>
      <rPr>
        <sz val="11"/>
        <rFont val="Arial"/>
        <family val="2"/>
      </rPr>
      <t xml:space="preserve"> 53  </t>
    </r>
    <r>
      <rPr>
        <sz val="10"/>
        <rFont val="Arial"/>
        <family val="2"/>
      </rPr>
      <t>~</t>
    </r>
  </si>
  <si>
    <r>
      <t>&lt;</t>
    </r>
    <r>
      <rPr>
        <sz val="11"/>
        <rFont val="Arial"/>
        <family val="2"/>
      </rPr>
      <t xml:space="preserve"> 45  </t>
    </r>
    <r>
      <rPr>
        <sz val="10"/>
        <rFont val="Arial"/>
        <family val="2"/>
      </rPr>
      <t>~</t>
    </r>
  </si>
  <si>
    <t>60-69</t>
  </si>
  <si>
    <r>
      <t>&gt;</t>
    </r>
    <r>
      <rPr>
        <sz val="10"/>
        <rFont val="Arial"/>
        <family val="2"/>
      </rPr>
      <t xml:space="preserve"> 18</t>
    </r>
  </si>
  <si>
    <r>
      <t>&gt;</t>
    </r>
    <r>
      <rPr>
        <sz val="10"/>
        <rFont val="Arial"/>
        <family val="2"/>
      </rPr>
      <t xml:space="preserve"> 6</t>
    </r>
  </si>
  <si>
    <r>
      <t>&gt;</t>
    </r>
    <r>
      <rPr>
        <sz val="10"/>
        <rFont val="Arial"/>
        <family val="2"/>
      </rPr>
      <t xml:space="preserve"> 11</t>
    </r>
  </si>
  <si>
    <t>&lt; 13</t>
  </si>
  <si>
    <r>
      <t>SIR:</t>
    </r>
    <r>
      <rPr>
        <sz val="10"/>
        <rFont val="Arial"/>
        <family val="2"/>
      </rPr>
      <t xml:space="preserve"> Top Row enter RC and LC errors for appropriate age.  Next Row you are looking at LC - RC SDs so "+" scores are larger LC standard deviation ratios than RC.  </t>
    </r>
  </si>
  <si>
    <r>
      <t>2B3:</t>
    </r>
    <r>
      <rPr>
        <sz val="10"/>
        <rFont val="Arial"/>
        <family val="2"/>
      </rPr>
      <t xml:space="preserve"> Enter values in the yellow column that are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than the value shown to the left.  If 2 or more of the 9 measures are positive then 2B3 is significant for an Integration </t>
    </r>
  </si>
  <si>
    <t xml:space="preserve">Category problem.  When a score for 2B3 is shown it is well to show the number (between 2-9) to indicate the strength of the finding. </t>
  </si>
  <si>
    <r>
      <t>Integration Measures:</t>
    </r>
    <r>
      <rPr>
        <sz val="10"/>
        <rFont val="Arial"/>
        <family val="2"/>
      </rPr>
      <t xml:space="preserve"> Type-A and SIR are the strong measures and 2B3 and XX/IX are the supporting measures.  One strong plus 1 supporting measure (or more)   </t>
    </r>
  </si>
  <si>
    <t>indicates that INT is very likely. Of course both strong measures significant as well.</t>
  </si>
  <si>
    <t>Greater</t>
  </si>
  <si>
    <t xml:space="preserve">**Please note that SSW show number of errors so significant score are greater than shown.  The other number /% correct so significant smaller. </t>
  </si>
  <si>
    <t>Smaller</t>
  </si>
  <si>
    <t>Please</t>
  </si>
  <si>
    <t>Note</t>
  </si>
  <si>
    <t>These</t>
  </si>
  <si>
    <t>Examples</t>
  </si>
  <si>
    <t xml:space="preserve">Are Just </t>
  </si>
  <si>
    <t>Random</t>
  </si>
  <si>
    <t>Cases</t>
  </si>
  <si>
    <t>Ages</t>
  </si>
  <si>
    <t>Are</t>
  </si>
  <si>
    <t>Previous</t>
  </si>
  <si>
    <r>
      <t>Integration Measures:</t>
    </r>
    <r>
      <rPr>
        <sz val="10"/>
        <rFont val="Arial"/>
        <family val="2"/>
      </rPr>
      <t xml:space="preserve"> Type-A and SIR are the strong measures and 2B3 and XX/IX are the supporting measures of INT.  For more information see Sheet2.    </t>
    </r>
  </si>
  <si>
    <t>(# 1-20)</t>
  </si>
  <si>
    <t xml:space="preserve">**Just enter RC and LC NOE errors to erase previous numbers and calculate SIR. </t>
  </si>
  <si>
    <t>20 items</t>
  </si>
  <si>
    <r>
      <t>SIR:</t>
    </r>
    <r>
      <rPr>
        <sz val="10"/>
        <rFont val="Arial"/>
        <family val="2"/>
      </rPr>
      <t xml:space="preserve"> Top Row enter RC and LC errors for appropriate age.  For details and illustration see Sheet2.    </t>
    </r>
  </si>
  <si>
    <r>
      <t>2B3:</t>
    </r>
    <r>
      <rPr>
        <sz val="10"/>
        <rFont val="Arial"/>
        <family val="2"/>
      </rPr>
      <t xml:space="preserve"> Enter significant values in the yellow column for </t>
    </r>
    <r>
      <rPr>
        <b/>
        <sz val="10"/>
        <rFont val="Arial"/>
        <family val="2"/>
      </rPr>
      <t>SSW</t>
    </r>
    <r>
      <rPr>
        <sz val="10"/>
        <rFont val="Arial"/>
        <family val="2"/>
      </rPr>
      <t xml:space="preserve"> that are </t>
    </r>
    <r>
      <rPr>
        <b/>
        <u/>
        <sz val="10"/>
        <rFont val="Arial"/>
        <family val="2"/>
      </rPr>
      <t>&gt;</t>
    </r>
    <r>
      <rPr>
        <sz val="10"/>
        <rFont val="Arial"/>
        <family val="2"/>
      </rPr>
      <t xml:space="preserve"> than and for the others that are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the value shown to the left. For illustration and details see Sheet2.   </t>
    </r>
  </si>
  <si>
    <t>Third Row the SIR score (yellow) of +1.0 SIR or greater is significant &amp; an indication of the Integration category.  (At this time (8-8-15) I suspect that very high SIR levels</t>
  </si>
  <si>
    <t>may be revealing other information (not necessarily INT).  Perhaps a +10 SIR might be questionable. I will check on this.)</t>
  </si>
  <si>
    <t xml:space="preserve"> 20 items </t>
  </si>
  <si>
    <t>#s 1-20</t>
  </si>
  <si>
    <t>For</t>
  </si>
  <si>
    <t xml:space="preserve">Indicate INT </t>
  </si>
  <si>
    <t>Significant</t>
  </si>
  <si>
    <t>Type-A</t>
  </si>
  <si>
    <t>2B3</t>
  </si>
  <si>
    <t>XX</t>
  </si>
  <si>
    <t>Summary</t>
  </si>
  <si>
    <t>INT</t>
  </si>
  <si>
    <t>Criteria</t>
  </si>
  <si>
    <t>&amp; SIR</t>
  </si>
  <si>
    <t>2B3/XX</t>
  </si>
  <si>
    <t>Type-A &amp;</t>
  </si>
  <si>
    <t>SIR &amp;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</si>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</sst>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b/>
      <sz val="12"/>
      <color indexed="6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1"/>
      <color indexed="20"/>
      <name val="Calibri"/>
      <family val="2"/>
    </font>
    <font>
      <b/>
      <sz val="10"/>
      <color indexed="2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10"/>
      <color indexed="20"/>
      <name val="Arial"/>
      <family val="2"/>
    </font>
    <font>
      <b/>
      <sz val="9"/>
      <color indexed="61"/>
      <name val="Arial"/>
      <family val="2"/>
    </font>
    <font>
      <sz val="10"/>
      <color indexed="61"/>
      <name val="Arial"/>
      <family val="2"/>
    </font>
    <font>
      <b/>
      <sz val="9"/>
      <name val="Arial"/>
      <family val="2"/>
    </font>
    <font>
      <sz val="10"/>
      <color indexed="11"/>
      <name val="Arial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8" fillId="3" borderId="0" xfId="0" applyFont="1" applyFill="1"/>
    <xf numFmtId="0" fontId="0" fillId="3" borderId="0" xfId="0" applyFill="1"/>
    <xf numFmtId="0" fontId="13" fillId="3" borderId="0" xfId="0" applyFont="1" applyFill="1"/>
    <xf numFmtId="0" fontId="1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4" borderId="0" xfId="0" applyFill="1"/>
    <xf numFmtId="0" fontId="16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20" fillId="0" borderId="0" xfId="0" applyFont="1" applyAlignment="1">
      <alignment horizontal="right"/>
    </xf>
    <xf numFmtId="2" fontId="20" fillId="0" borderId="0" xfId="0" applyNumberFormat="1" applyFont="1"/>
    <xf numFmtId="0" fontId="20" fillId="0" borderId="0" xfId="0" applyFont="1"/>
    <xf numFmtId="0" fontId="13" fillId="4" borderId="0" xfId="0" applyFont="1" applyFill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6" fillId="5" borderId="0" xfId="0" applyFont="1" applyFill="1"/>
    <xf numFmtId="0" fontId="27" fillId="0" borderId="0" xfId="0" applyFont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topLeftCell="K2" workbookViewId="0">
      <selection activeCell="X5" sqref="X5"/>
    </sheetView>
  </sheetViews>
  <sheetFormatPr baseColWidth="10" defaultColWidth="8.83203125" defaultRowHeight="13" x14ac:dyDescent="0.15"/>
  <cols>
    <col min="2" max="2" width="9.33203125" customWidth="1"/>
    <col min="3" max="3" width="9.6640625" customWidth="1"/>
    <col min="9" max="9" width="9.33203125" customWidth="1"/>
    <col min="10" max="11" width="9.5" customWidth="1"/>
    <col min="15" max="15" width="9.83203125" customWidth="1"/>
    <col min="17" max="17" width="9.5" customWidth="1"/>
    <col min="21" max="21" width="9.6640625" customWidth="1"/>
    <col min="24" max="24" width="9.5" customWidth="1"/>
    <col min="37" max="37" width="9.5" customWidth="1"/>
    <col min="39" max="39" width="10.33203125" customWidth="1"/>
    <col min="44" max="44" width="9.6640625" customWidth="1"/>
    <col min="45" max="45" width="9.83203125" customWidth="1"/>
    <col min="51" max="51" width="9.33203125" customWidth="1"/>
  </cols>
  <sheetData>
    <row r="1" spans="1:54" x14ac:dyDescent="0.15">
      <c r="A1" s="21" t="s">
        <v>100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54" s="31" customFormat="1" x14ac:dyDescent="0.15">
      <c r="D2" s="41" t="s">
        <v>98</v>
      </c>
    </row>
    <row r="3" spans="1:54" s="31" customFormat="1" x14ac:dyDescent="0.15"/>
    <row r="4" spans="1:54" s="16" customFormat="1" ht="16" x14ac:dyDescent="0.2">
      <c r="A4" s="13" t="s">
        <v>17</v>
      </c>
      <c r="B4" s="14" t="s">
        <v>16</v>
      </c>
      <c r="C4" s="15" t="s">
        <v>0</v>
      </c>
      <c r="D4" s="15" t="s">
        <v>1</v>
      </c>
      <c r="E4" s="15" t="s">
        <v>2</v>
      </c>
      <c r="I4" s="15" t="s">
        <v>3</v>
      </c>
      <c r="J4" s="15" t="s">
        <v>1</v>
      </c>
      <c r="K4" s="15" t="s">
        <v>2</v>
      </c>
      <c r="O4" s="15" t="s">
        <v>4</v>
      </c>
      <c r="P4" s="15" t="s">
        <v>1</v>
      </c>
      <c r="Q4" s="15" t="s">
        <v>2</v>
      </c>
      <c r="U4" s="15" t="s">
        <v>5</v>
      </c>
      <c r="V4" s="15" t="s">
        <v>1</v>
      </c>
      <c r="W4" s="15" t="s">
        <v>2</v>
      </c>
      <c r="AA4" s="15" t="s">
        <v>6</v>
      </c>
      <c r="AB4" s="15" t="s">
        <v>1</v>
      </c>
      <c r="AC4" s="15" t="s">
        <v>2</v>
      </c>
      <c r="AG4" s="15" t="s">
        <v>7</v>
      </c>
      <c r="AH4" s="15" t="s">
        <v>1</v>
      </c>
      <c r="AI4" s="15" t="s">
        <v>2</v>
      </c>
      <c r="AM4" s="15" t="s">
        <v>8</v>
      </c>
      <c r="AN4" s="15" t="s">
        <v>1</v>
      </c>
      <c r="AO4" s="15" t="s">
        <v>2</v>
      </c>
      <c r="AS4" s="15" t="s">
        <v>9</v>
      </c>
      <c r="AT4" s="15" t="s">
        <v>1</v>
      </c>
      <c r="AU4" s="15" t="s">
        <v>2</v>
      </c>
      <c r="AY4" s="15" t="s">
        <v>73</v>
      </c>
      <c r="AZ4" s="15" t="s">
        <v>1</v>
      </c>
      <c r="BA4" s="15" t="s">
        <v>2</v>
      </c>
    </row>
    <row r="5" spans="1:54" s="16" customFormat="1" ht="16" x14ac:dyDescent="0.2">
      <c r="A5" s="42" t="s">
        <v>99</v>
      </c>
      <c r="B5" s="43" t="s">
        <v>97</v>
      </c>
      <c r="C5" s="15" t="s">
        <v>10</v>
      </c>
      <c r="D5" s="15"/>
      <c r="E5" s="15" t="s">
        <v>11</v>
      </c>
      <c r="F5" s="9" t="s">
        <v>15</v>
      </c>
      <c r="I5" s="15" t="s">
        <v>10</v>
      </c>
      <c r="J5" s="15"/>
      <c r="K5" s="15" t="s">
        <v>11</v>
      </c>
      <c r="L5" s="9" t="s">
        <v>15</v>
      </c>
      <c r="O5" s="15" t="s">
        <v>10</v>
      </c>
      <c r="P5" s="15"/>
      <c r="Q5" s="15" t="s">
        <v>11</v>
      </c>
      <c r="R5" s="9" t="s">
        <v>15</v>
      </c>
      <c r="U5" s="15" t="s">
        <v>10</v>
      </c>
      <c r="V5" s="15"/>
      <c r="W5" s="15" t="s">
        <v>11</v>
      </c>
      <c r="X5" s="9" t="s">
        <v>15</v>
      </c>
      <c r="AA5" s="15" t="s">
        <v>10</v>
      </c>
      <c r="AB5" s="15"/>
      <c r="AC5" s="15" t="s">
        <v>11</v>
      </c>
      <c r="AD5" s="9" t="s">
        <v>15</v>
      </c>
      <c r="AG5" s="15" t="s">
        <v>10</v>
      </c>
      <c r="AH5" s="15"/>
      <c r="AI5" s="15" t="s">
        <v>11</v>
      </c>
      <c r="AJ5" s="9" t="s">
        <v>15</v>
      </c>
      <c r="AM5" s="15" t="s">
        <v>10</v>
      </c>
      <c r="AN5" s="15"/>
      <c r="AO5" s="15" t="s">
        <v>11</v>
      </c>
      <c r="AP5" s="9" t="s">
        <v>15</v>
      </c>
      <c r="AS5" s="15" t="s">
        <v>10</v>
      </c>
      <c r="AT5" s="15"/>
      <c r="AU5" s="15" t="s">
        <v>11</v>
      </c>
      <c r="AV5" s="9" t="s">
        <v>15</v>
      </c>
      <c r="AY5" s="15" t="s">
        <v>10</v>
      </c>
      <c r="AZ5" s="15"/>
      <c r="BA5" s="15" t="s">
        <v>11</v>
      </c>
      <c r="BB5" s="9" t="s">
        <v>15</v>
      </c>
    </row>
    <row r="6" spans="1:54" s="36" customFormat="1" ht="15" x14ac:dyDescent="0.2">
      <c r="A6" s="35"/>
      <c r="B6" s="1" t="s">
        <v>12</v>
      </c>
      <c r="C6" s="36">
        <v>0</v>
      </c>
      <c r="E6" s="36">
        <v>0</v>
      </c>
      <c r="H6" s="1" t="s">
        <v>12</v>
      </c>
      <c r="I6" s="36">
        <v>0</v>
      </c>
      <c r="K6" s="36">
        <v>0</v>
      </c>
      <c r="N6" s="1" t="s">
        <v>12</v>
      </c>
      <c r="O6" s="36">
        <v>0</v>
      </c>
      <c r="Q6" s="36">
        <v>0</v>
      </c>
      <c r="T6" s="1" t="s">
        <v>12</v>
      </c>
      <c r="U6" s="36">
        <v>8</v>
      </c>
      <c r="W6" s="36">
        <v>13</v>
      </c>
      <c r="Z6" s="1" t="s">
        <v>12</v>
      </c>
      <c r="AA6" s="36">
        <v>0</v>
      </c>
      <c r="AC6" s="36">
        <v>0</v>
      </c>
      <c r="AF6" s="1" t="s">
        <v>12</v>
      </c>
      <c r="AG6" s="36">
        <v>0</v>
      </c>
      <c r="AI6" s="36">
        <v>0</v>
      </c>
      <c r="AL6" s="1" t="s">
        <v>12</v>
      </c>
      <c r="AM6" s="36">
        <v>6</v>
      </c>
      <c r="AO6" s="36">
        <v>11</v>
      </c>
      <c r="AP6" s="37"/>
      <c r="AR6" s="1" t="s">
        <v>12</v>
      </c>
      <c r="AS6" s="36">
        <v>0</v>
      </c>
      <c r="AU6" s="36">
        <v>0</v>
      </c>
      <c r="AX6" s="1" t="s">
        <v>12</v>
      </c>
      <c r="AY6" s="36">
        <v>0</v>
      </c>
      <c r="BA6" s="36">
        <v>0</v>
      </c>
    </row>
    <row r="7" spans="1:54" ht="15" x14ac:dyDescent="0.2">
      <c r="A7" s="32"/>
      <c r="B7" s="2" t="s">
        <v>13</v>
      </c>
      <c r="C7">
        <f>C6-7.2</f>
        <v>-7.2</v>
      </c>
      <c r="E7">
        <f>E6-7.7</f>
        <v>-7.7</v>
      </c>
      <c r="H7" s="2" t="s">
        <v>13</v>
      </c>
      <c r="I7">
        <f>I6-6</f>
        <v>-6</v>
      </c>
      <c r="K7">
        <f>K6-10.6</f>
        <v>-10.6</v>
      </c>
      <c r="N7" s="2" t="s">
        <v>13</v>
      </c>
      <c r="O7">
        <f>O6-4.2</f>
        <v>-4.2</v>
      </c>
      <c r="Q7">
        <f>Q6-8.8</f>
        <v>-8.8000000000000007</v>
      </c>
      <c r="T7" s="2" t="s">
        <v>13</v>
      </c>
      <c r="U7">
        <f>U6-3</f>
        <v>5</v>
      </c>
      <c r="W7">
        <f>W6-4.5</f>
        <v>8.5</v>
      </c>
      <c r="Z7" s="2" t="s">
        <v>13</v>
      </c>
      <c r="AA7">
        <f>AA6-1.9</f>
        <v>-1.9</v>
      </c>
      <c r="AC7">
        <f>AC6-3.6</f>
        <v>-3.6</v>
      </c>
      <c r="AF7" s="2" t="s">
        <v>13</v>
      </c>
      <c r="AG7">
        <f>AG6-1.9</f>
        <v>-1.9</v>
      </c>
      <c r="AI7">
        <f>AI6-3</f>
        <v>-3</v>
      </c>
      <c r="AL7" s="2" t="s">
        <v>13</v>
      </c>
      <c r="AM7">
        <f>AM6-1</f>
        <v>5</v>
      </c>
      <c r="AO7">
        <f>AO6-2.5</f>
        <v>8.5</v>
      </c>
      <c r="AP7" s="10"/>
      <c r="AR7" s="2" t="s">
        <v>13</v>
      </c>
      <c r="AS7">
        <f>AS6-0.5</f>
        <v>-0.5</v>
      </c>
      <c r="AU7">
        <f>AU6-1.1</f>
        <v>-1.1000000000000001</v>
      </c>
      <c r="AX7" s="2" t="s">
        <v>13</v>
      </c>
      <c r="AY7">
        <f>AY6-2</f>
        <v>-2</v>
      </c>
      <c r="BA7">
        <f>BA6-3.4</f>
        <v>-3.4</v>
      </c>
    </row>
    <row r="8" spans="1:54" s="3" customFormat="1" ht="16" x14ac:dyDescent="0.2">
      <c r="A8" s="33"/>
      <c r="B8" s="38" t="s">
        <v>14</v>
      </c>
      <c r="C8" s="39">
        <f>C7/3.3</f>
        <v>-2.1818181818181821</v>
      </c>
      <c r="D8" s="40"/>
      <c r="E8" s="39">
        <f>E7/3.2</f>
        <v>-2.40625</v>
      </c>
      <c r="F8" s="8">
        <f>E8-C8</f>
        <v>-0.2244318181818179</v>
      </c>
      <c r="H8" s="38" t="s">
        <v>14</v>
      </c>
      <c r="I8" s="39">
        <f>I7/3.7</f>
        <v>-1.6216216216216215</v>
      </c>
      <c r="J8" s="40"/>
      <c r="K8" s="39">
        <f>K7/4.4</f>
        <v>-2.4090909090909087</v>
      </c>
      <c r="L8" s="8">
        <f>K8-I8</f>
        <v>-0.78746928746928724</v>
      </c>
      <c r="N8" s="38" t="s">
        <v>14</v>
      </c>
      <c r="O8" s="39">
        <f>O7/2.4</f>
        <v>-1.7500000000000002</v>
      </c>
      <c r="P8" s="40"/>
      <c r="Q8" s="39">
        <f>Q7/3.6</f>
        <v>-2.4444444444444446</v>
      </c>
      <c r="R8" s="8">
        <f>Q8-O8</f>
        <v>-0.69444444444444442</v>
      </c>
      <c r="T8" s="38" t="s">
        <v>14</v>
      </c>
      <c r="U8" s="39">
        <f>U7/2</f>
        <v>2.5</v>
      </c>
      <c r="V8" s="40"/>
      <c r="W8" s="39">
        <f>W7/2.8</f>
        <v>3.035714285714286</v>
      </c>
      <c r="X8" s="8">
        <f>W8-U8</f>
        <v>0.53571428571428603</v>
      </c>
      <c r="Z8" s="38" t="s">
        <v>14</v>
      </c>
      <c r="AA8" s="39">
        <f>AA7/1.8</f>
        <v>-1.0555555555555556</v>
      </c>
      <c r="AB8" s="40"/>
      <c r="AC8" s="39">
        <f>AC7/2.3</f>
        <v>-1.5652173913043479</v>
      </c>
      <c r="AD8" s="8">
        <f>AC8-AA8</f>
        <v>-0.50966183574879231</v>
      </c>
      <c r="AF8" s="38" t="s">
        <v>14</v>
      </c>
      <c r="AG8" s="39">
        <f>AG7/1.5</f>
        <v>-1.2666666666666666</v>
      </c>
      <c r="AH8" s="40"/>
      <c r="AI8" s="39">
        <f>AI7/2</f>
        <v>-1.5</v>
      </c>
      <c r="AJ8" s="8">
        <f>AI8-AG8</f>
        <v>-0.23333333333333339</v>
      </c>
      <c r="AL8" s="38" t="s">
        <v>14</v>
      </c>
      <c r="AM8" s="39">
        <f>AM7/1.1</f>
        <v>4.545454545454545</v>
      </c>
      <c r="AN8" s="40"/>
      <c r="AO8" s="39">
        <f>AO7/1.7</f>
        <v>5</v>
      </c>
      <c r="AP8" s="8">
        <f>AO8-AM8</f>
        <v>0.45454545454545503</v>
      </c>
      <c r="AR8" s="38" t="s">
        <v>14</v>
      </c>
      <c r="AS8" s="39">
        <f>AS7/0.7</f>
        <v>-0.7142857142857143</v>
      </c>
      <c r="AT8" s="40"/>
      <c r="AU8" s="39">
        <f>AU7/1.2</f>
        <v>-0.91666666666666674</v>
      </c>
      <c r="AV8" s="7">
        <f>AU8-AS8</f>
        <v>-0.20238095238095244</v>
      </c>
      <c r="AX8" s="38" t="s">
        <v>14</v>
      </c>
      <c r="AY8" s="39">
        <f>AY7/0.7</f>
        <v>-2.8571428571428572</v>
      </c>
      <c r="AZ8" s="40"/>
      <c r="BA8" s="39">
        <f>BA7/1.2</f>
        <v>-2.8333333333333335</v>
      </c>
      <c r="BB8" s="7">
        <f>BA8-AY8</f>
        <v>2.3809523809523725E-2</v>
      </c>
    </row>
    <row r="9" spans="1:54" ht="15" x14ac:dyDescent="0.2">
      <c r="A9" s="34"/>
      <c r="B9" s="1"/>
    </row>
    <row r="10" spans="1:54" ht="15" x14ac:dyDescent="0.2">
      <c r="B10" s="1"/>
    </row>
    <row r="11" spans="1:54" ht="15" x14ac:dyDescent="0.2">
      <c r="A11" s="21" t="s">
        <v>101</v>
      </c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54" s="31" customFormat="1" x14ac:dyDescent="0.15"/>
    <row r="13" spans="1:54" ht="15" x14ac:dyDescent="0.2">
      <c r="A13" s="35"/>
      <c r="B13" s="1"/>
      <c r="C13" s="11" t="s">
        <v>19</v>
      </c>
      <c r="E13" s="25" t="s">
        <v>83</v>
      </c>
      <c r="H13" s="1"/>
      <c r="I13" s="11" t="s">
        <v>19</v>
      </c>
      <c r="K13" s="25" t="s">
        <v>83</v>
      </c>
      <c r="N13" s="1"/>
      <c r="O13" s="11" t="s">
        <v>19</v>
      </c>
      <c r="Q13" s="25" t="s">
        <v>83</v>
      </c>
      <c r="T13" s="1"/>
      <c r="U13" s="11" t="s">
        <v>19</v>
      </c>
      <c r="W13" s="25" t="s">
        <v>83</v>
      </c>
      <c r="Z13" s="1"/>
      <c r="AA13" s="11" t="s">
        <v>19</v>
      </c>
      <c r="AC13" s="25" t="s">
        <v>83</v>
      </c>
      <c r="AF13" s="1"/>
      <c r="AG13" s="11" t="s">
        <v>19</v>
      </c>
      <c r="AI13" s="25" t="s">
        <v>83</v>
      </c>
      <c r="AL13" s="1"/>
      <c r="AM13" s="11" t="s">
        <v>19</v>
      </c>
      <c r="AO13" s="25" t="s">
        <v>83</v>
      </c>
      <c r="AR13" s="1"/>
      <c r="AS13" s="11" t="s">
        <v>19</v>
      </c>
      <c r="AU13" s="25" t="s">
        <v>83</v>
      </c>
      <c r="AX13" s="1"/>
      <c r="AY13" s="11" t="s">
        <v>19</v>
      </c>
      <c r="BA13" s="25" t="s">
        <v>83</v>
      </c>
    </row>
    <row r="14" spans="1:54" ht="15" x14ac:dyDescent="0.2">
      <c r="A14" s="35"/>
      <c r="B14" s="1" t="s">
        <v>20</v>
      </c>
      <c r="C14" t="s">
        <v>21</v>
      </c>
      <c r="D14" s="18" t="s">
        <v>70</v>
      </c>
      <c r="E14" s="26"/>
      <c r="H14" s="1" t="s">
        <v>20</v>
      </c>
      <c r="I14" t="s">
        <v>21</v>
      </c>
      <c r="J14" s="18" t="s">
        <v>63</v>
      </c>
      <c r="K14" s="26"/>
      <c r="N14" s="1" t="s">
        <v>20</v>
      </c>
      <c r="O14" t="s">
        <v>21</v>
      </c>
      <c r="P14" s="18" t="s">
        <v>60</v>
      </c>
      <c r="Q14" s="26"/>
      <c r="T14" s="1" t="s">
        <v>20</v>
      </c>
      <c r="U14" t="s">
        <v>21</v>
      </c>
      <c r="V14" s="18" t="s">
        <v>58</v>
      </c>
      <c r="W14" s="26"/>
      <c r="Z14" s="1" t="s">
        <v>20</v>
      </c>
      <c r="AA14" t="s">
        <v>21</v>
      </c>
      <c r="AB14" s="18" t="s">
        <v>52</v>
      </c>
      <c r="AC14" s="26"/>
      <c r="AF14" s="1" t="s">
        <v>20</v>
      </c>
      <c r="AG14" t="s">
        <v>21</v>
      </c>
      <c r="AH14" s="18" t="s">
        <v>52</v>
      </c>
      <c r="AI14" s="26"/>
      <c r="AL14" s="1" t="s">
        <v>20</v>
      </c>
      <c r="AM14" t="s">
        <v>21</v>
      </c>
      <c r="AN14" s="18" t="s">
        <v>50</v>
      </c>
      <c r="AO14" s="26"/>
      <c r="AR14" s="1" t="s">
        <v>20</v>
      </c>
      <c r="AS14" t="s">
        <v>21</v>
      </c>
      <c r="AT14" s="18" t="s">
        <v>46</v>
      </c>
      <c r="AU14" s="26"/>
      <c r="AX14" s="1" t="s">
        <v>20</v>
      </c>
      <c r="AY14" t="s">
        <v>21</v>
      </c>
      <c r="AZ14" s="17" t="s">
        <v>74</v>
      </c>
      <c r="BA14" s="26"/>
    </row>
    <row r="15" spans="1:54" ht="14" x14ac:dyDescent="0.15">
      <c r="A15" s="32"/>
      <c r="C15" t="s">
        <v>22</v>
      </c>
      <c r="D15" s="18" t="s">
        <v>51</v>
      </c>
      <c r="E15" s="26"/>
      <c r="I15" t="s">
        <v>22</v>
      </c>
      <c r="J15" s="18" t="s">
        <v>46</v>
      </c>
      <c r="K15" s="26"/>
      <c r="O15" t="s">
        <v>22</v>
      </c>
      <c r="P15" s="18" t="s">
        <v>51</v>
      </c>
      <c r="Q15" s="26"/>
      <c r="U15" t="s">
        <v>22</v>
      </c>
      <c r="V15" s="18" t="s">
        <v>51</v>
      </c>
      <c r="W15" s="26"/>
      <c r="AA15" t="s">
        <v>22</v>
      </c>
      <c r="AB15" s="18" t="s">
        <v>48</v>
      </c>
      <c r="AC15" s="26"/>
      <c r="AG15" t="s">
        <v>22</v>
      </c>
      <c r="AH15" s="18" t="s">
        <v>53</v>
      </c>
      <c r="AI15" s="26"/>
      <c r="AM15" t="s">
        <v>22</v>
      </c>
      <c r="AN15" s="18" t="s">
        <v>47</v>
      </c>
      <c r="AO15" s="26"/>
      <c r="AS15" t="s">
        <v>22</v>
      </c>
      <c r="AT15" s="18" t="s">
        <v>47</v>
      </c>
      <c r="AU15" s="26"/>
      <c r="AY15" t="s">
        <v>22</v>
      </c>
      <c r="AZ15" s="17" t="s">
        <v>31</v>
      </c>
      <c r="BA15" s="26"/>
    </row>
    <row r="16" spans="1:54" ht="14" x14ac:dyDescent="0.15">
      <c r="A16" s="32"/>
      <c r="C16" t="s">
        <v>10</v>
      </c>
      <c r="D16" s="18" t="s">
        <v>64</v>
      </c>
      <c r="E16" s="26"/>
      <c r="I16" t="s">
        <v>10</v>
      </c>
      <c r="J16" s="18" t="s">
        <v>64</v>
      </c>
      <c r="K16" s="26"/>
      <c r="O16" t="s">
        <v>10</v>
      </c>
      <c r="P16" s="18" t="s">
        <v>61</v>
      </c>
      <c r="Q16" s="26"/>
      <c r="U16" t="s">
        <v>10</v>
      </c>
      <c r="V16" s="18" t="s">
        <v>55</v>
      </c>
      <c r="W16" s="26"/>
      <c r="AA16" t="s">
        <v>10</v>
      </c>
      <c r="AB16" s="18" t="s">
        <v>56</v>
      </c>
      <c r="AC16" s="26"/>
      <c r="AG16" t="s">
        <v>10</v>
      </c>
      <c r="AH16" s="18" t="s">
        <v>54</v>
      </c>
      <c r="AI16" s="26"/>
      <c r="AM16" t="s">
        <v>10</v>
      </c>
      <c r="AN16" s="18" t="s">
        <v>51</v>
      </c>
      <c r="AO16" s="26"/>
      <c r="AS16" t="s">
        <v>10</v>
      </c>
      <c r="AT16" s="18" t="s">
        <v>48</v>
      </c>
      <c r="AU16" s="26"/>
      <c r="AY16" t="s">
        <v>10</v>
      </c>
      <c r="AZ16" s="17" t="s">
        <v>75</v>
      </c>
      <c r="BA16" s="26"/>
    </row>
    <row r="17" spans="1:53" ht="14" x14ac:dyDescent="0.15">
      <c r="A17" s="32"/>
      <c r="C17" t="s">
        <v>11</v>
      </c>
      <c r="D17" s="18" t="s">
        <v>64</v>
      </c>
      <c r="E17" s="26"/>
      <c r="I17" t="s">
        <v>11</v>
      </c>
      <c r="J17" s="18" t="s">
        <v>65</v>
      </c>
      <c r="K17" s="26"/>
      <c r="O17" t="s">
        <v>11</v>
      </c>
      <c r="P17" s="18" t="s">
        <v>62</v>
      </c>
      <c r="Q17" s="26"/>
      <c r="U17" t="s">
        <v>11</v>
      </c>
      <c r="V17" s="18" t="s">
        <v>59</v>
      </c>
      <c r="W17" s="26"/>
      <c r="AA17" t="s">
        <v>11</v>
      </c>
      <c r="AB17" s="18" t="s">
        <v>57</v>
      </c>
      <c r="AC17" s="26"/>
      <c r="AG17" t="s">
        <v>11</v>
      </c>
      <c r="AH17" s="18" t="s">
        <v>55</v>
      </c>
      <c r="AI17" s="26"/>
      <c r="AM17" t="s">
        <v>11</v>
      </c>
      <c r="AN17" s="18" t="s">
        <v>46</v>
      </c>
      <c r="AO17" s="26"/>
      <c r="AS17" t="s">
        <v>11</v>
      </c>
      <c r="AT17" s="18" t="s">
        <v>49</v>
      </c>
      <c r="AU17" s="26"/>
      <c r="AY17" t="s">
        <v>11</v>
      </c>
      <c r="AZ17" s="17" t="s">
        <v>76</v>
      </c>
      <c r="BA17" s="26"/>
    </row>
    <row r="18" spans="1:53" ht="14" x14ac:dyDescent="0.15">
      <c r="A18" s="32"/>
      <c r="C18" t="s">
        <v>23</v>
      </c>
      <c r="D18" s="18" t="s">
        <v>49</v>
      </c>
      <c r="E18" s="26"/>
      <c r="I18" t="s">
        <v>23</v>
      </c>
      <c r="J18" s="18" t="s">
        <v>57</v>
      </c>
      <c r="K18" s="26"/>
      <c r="O18" t="s">
        <v>23</v>
      </c>
      <c r="P18" s="18" t="s">
        <v>49</v>
      </c>
      <c r="Q18" s="26"/>
      <c r="U18" t="s">
        <v>23</v>
      </c>
      <c r="V18" s="18" t="s">
        <v>54</v>
      </c>
      <c r="W18" s="26"/>
      <c r="AA18" t="s">
        <v>23</v>
      </c>
      <c r="AB18" s="18" t="s">
        <v>53</v>
      </c>
      <c r="AC18" s="26"/>
      <c r="AG18" t="s">
        <v>23</v>
      </c>
      <c r="AH18" s="18" t="s">
        <v>48</v>
      </c>
      <c r="AI18" s="26"/>
      <c r="AM18" t="s">
        <v>23</v>
      </c>
      <c r="AN18" s="18" t="s">
        <v>48</v>
      </c>
      <c r="AO18" s="26"/>
      <c r="AS18" t="s">
        <v>23</v>
      </c>
      <c r="AT18" s="18" t="s">
        <v>47</v>
      </c>
      <c r="AU18" s="26"/>
      <c r="AY18" t="s">
        <v>23</v>
      </c>
      <c r="AZ18" s="17" t="s">
        <v>31</v>
      </c>
      <c r="BA18" s="26"/>
    </row>
    <row r="19" spans="1:53" ht="14" x14ac:dyDescent="0.15">
      <c r="A19" s="32"/>
      <c r="D19" s="19"/>
      <c r="E19" s="25" t="s">
        <v>85</v>
      </c>
      <c r="K19" s="25" t="s">
        <v>85</v>
      </c>
      <c r="P19" s="19"/>
      <c r="Q19" s="25" t="s">
        <v>85</v>
      </c>
      <c r="W19" s="25" t="s">
        <v>85</v>
      </c>
      <c r="AC19" s="25" t="s">
        <v>85</v>
      </c>
      <c r="AH19" s="19"/>
      <c r="AI19" s="25" t="s">
        <v>85</v>
      </c>
      <c r="AO19" s="25" t="s">
        <v>85</v>
      </c>
      <c r="AU19" s="25" t="s">
        <v>85</v>
      </c>
      <c r="AZ19" s="19"/>
      <c r="BA19" s="25" t="s">
        <v>85</v>
      </c>
    </row>
    <row r="20" spans="1:53" ht="14" x14ac:dyDescent="0.15">
      <c r="A20" s="32"/>
      <c r="B20" s="12" t="s">
        <v>24</v>
      </c>
      <c r="C20" t="s">
        <v>25</v>
      </c>
      <c r="D20" s="20" t="s">
        <v>32</v>
      </c>
      <c r="E20" s="25"/>
      <c r="H20" s="12" t="s">
        <v>24</v>
      </c>
      <c r="I20" t="s">
        <v>25</v>
      </c>
      <c r="J20" s="18" t="s">
        <v>66</v>
      </c>
      <c r="K20" s="26"/>
      <c r="N20" s="12" t="s">
        <v>24</v>
      </c>
      <c r="O20" t="s">
        <v>25</v>
      </c>
      <c r="P20" s="18" t="s">
        <v>33</v>
      </c>
      <c r="Q20" s="26"/>
      <c r="T20" s="12" t="s">
        <v>24</v>
      </c>
      <c r="U20" t="s">
        <v>25</v>
      </c>
      <c r="V20" s="18" t="s">
        <v>33</v>
      </c>
      <c r="W20" s="26"/>
      <c r="Z20" s="12" t="s">
        <v>24</v>
      </c>
      <c r="AA20" t="s">
        <v>25</v>
      </c>
      <c r="AB20" s="18" t="s">
        <v>77</v>
      </c>
      <c r="AC20" s="26"/>
      <c r="AF20" s="12" t="s">
        <v>24</v>
      </c>
      <c r="AG20" t="s">
        <v>25</v>
      </c>
      <c r="AH20" s="18" t="s">
        <v>39</v>
      </c>
      <c r="AI20" s="26"/>
      <c r="AL20" s="12" t="s">
        <v>24</v>
      </c>
      <c r="AM20" t="s">
        <v>25</v>
      </c>
      <c r="AN20" s="18" t="s">
        <v>39</v>
      </c>
      <c r="AO20" s="26"/>
      <c r="AR20" s="12" t="s">
        <v>24</v>
      </c>
      <c r="AS20" t="s">
        <v>25</v>
      </c>
      <c r="AT20" s="18" t="s">
        <v>43</v>
      </c>
      <c r="AU20" s="26"/>
      <c r="AX20" s="12" t="s">
        <v>24</v>
      </c>
      <c r="AY20" t="s">
        <v>25</v>
      </c>
      <c r="AZ20" s="17" t="s">
        <v>30</v>
      </c>
      <c r="BA20" s="26"/>
    </row>
    <row r="21" spans="1:53" ht="14" x14ac:dyDescent="0.15">
      <c r="A21" s="32"/>
      <c r="C21" t="s">
        <v>26</v>
      </c>
      <c r="D21" s="20" t="s">
        <v>32</v>
      </c>
      <c r="E21" s="25"/>
      <c r="I21" t="s">
        <v>26</v>
      </c>
      <c r="J21" s="18" t="s">
        <v>67</v>
      </c>
      <c r="K21" s="26"/>
      <c r="O21" t="s">
        <v>26</v>
      </c>
      <c r="P21" s="18" t="s">
        <v>34</v>
      </c>
      <c r="Q21" s="26"/>
      <c r="U21" t="s">
        <v>26</v>
      </c>
      <c r="V21" s="18" t="s">
        <v>34</v>
      </c>
      <c r="W21" s="26"/>
      <c r="AA21" t="s">
        <v>26</v>
      </c>
      <c r="AB21" s="18" t="s">
        <v>37</v>
      </c>
      <c r="AC21" s="26"/>
      <c r="AG21" t="s">
        <v>26</v>
      </c>
      <c r="AH21" s="18" t="s">
        <v>40</v>
      </c>
      <c r="AI21" s="26"/>
      <c r="AM21" t="s">
        <v>26</v>
      </c>
      <c r="AN21" s="18" t="s">
        <v>40</v>
      </c>
      <c r="AO21" s="26"/>
      <c r="AS21" t="s">
        <v>26</v>
      </c>
      <c r="AT21" s="18" t="s">
        <v>44</v>
      </c>
      <c r="AU21" s="26"/>
      <c r="AY21" t="s">
        <v>26</v>
      </c>
      <c r="AZ21" s="17" t="s">
        <v>30</v>
      </c>
      <c r="BA21" s="26"/>
    </row>
    <row r="22" spans="1:53" ht="14" x14ac:dyDescent="0.15">
      <c r="A22" s="32"/>
      <c r="D22" s="19"/>
      <c r="E22" s="25" t="s">
        <v>85</v>
      </c>
      <c r="K22" s="25" t="s">
        <v>85</v>
      </c>
      <c r="P22" s="19"/>
      <c r="Q22" s="25" t="s">
        <v>85</v>
      </c>
      <c r="W22" s="25" t="s">
        <v>85</v>
      </c>
      <c r="AC22" s="25" t="s">
        <v>85</v>
      </c>
      <c r="AH22" s="19"/>
      <c r="AI22" s="25" t="s">
        <v>85</v>
      </c>
      <c r="AO22" s="25" t="s">
        <v>85</v>
      </c>
      <c r="AU22" s="25" t="s">
        <v>85</v>
      </c>
      <c r="AZ22" s="19"/>
      <c r="BA22" s="25" t="s">
        <v>85</v>
      </c>
    </row>
    <row r="23" spans="1:53" ht="14" x14ac:dyDescent="0.15">
      <c r="B23" s="12" t="s">
        <v>27</v>
      </c>
      <c r="C23" t="s">
        <v>28</v>
      </c>
      <c r="D23" s="18" t="s">
        <v>71</v>
      </c>
      <c r="E23" s="26"/>
      <c r="H23" s="12" t="s">
        <v>27</v>
      </c>
      <c r="I23" t="s">
        <v>28</v>
      </c>
      <c r="J23" s="18" t="s">
        <v>68</v>
      </c>
      <c r="K23" s="26"/>
      <c r="N23" s="12" t="s">
        <v>27</v>
      </c>
      <c r="O23" t="s">
        <v>28</v>
      </c>
      <c r="P23" s="18" t="s">
        <v>35</v>
      </c>
      <c r="Q23" s="26"/>
      <c r="T23" s="12" t="s">
        <v>27</v>
      </c>
      <c r="U23" t="s">
        <v>28</v>
      </c>
      <c r="V23" s="18" t="s">
        <v>36</v>
      </c>
      <c r="W23" s="26"/>
      <c r="Z23" s="12" t="s">
        <v>27</v>
      </c>
      <c r="AA23" t="s">
        <v>28</v>
      </c>
      <c r="AB23" s="18" t="s">
        <v>36</v>
      </c>
      <c r="AC23" s="26"/>
      <c r="AF23" s="12" t="s">
        <v>27</v>
      </c>
      <c r="AG23" t="s">
        <v>28</v>
      </c>
      <c r="AH23" s="18" t="s">
        <v>41</v>
      </c>
      <c r="AI23" s="26"/>
      <c r="AL23" s="12" t="s">
        <v>27</v>
      </c>
      <c r="AM23" t="s">
        <v>28</v>
      </c>
      <c r="AN23" s="18" t="s">
        <v>41</v>
      </c>
      <c r="AO23" s="26"/>
      <c r="AR23" s="12" t="s">
        <v>27</v>
      </c>
      <c r="AS23" t="s">
        <v>28</v>
      </c>
      <c r="AT23" s="18" t="s">
        <v>45</v>
      </c>
      <c r="AU23" s="26"/>
      <c r="AX23" s="12" t="s">
        <v>27</v>
      </c>
      <c r="AY23" t="s">
        <v>28</v>
      </c>
      <c r="AZ23" s="17" t="s">
        <v>30</v>
      </c>
      <c r="BA23" s="26"/>
    </row>
    <row r="24" spans="1:53" ht="14" x14ac:dyDescent="0.15">
      <c r="C24" t="s">
        <v>29</v>
      </c>
      <c r="D24" s="18" t="s">
        <v>72</v>
      </c>
      <c r="E24" s="26"/>
      <c r="I24" t="s">
        <v>29</v>
      </c>
      <c r="J24" s="18" t="s">
        <v>69</v>
      </c>
      <c r="K24" s="26"/>
      <c r="O24" t="s">
        <v>29</v>
      </c>
      <c r="P24" s="18" t="s">
        <v>35</v>
      </c>
      <c r="Q24" s="26"/>
      <c r="U24" t="s">
        <v>29</v>
      </c>
      <c r="V24" s="18" t="s">
        <v>35</v>
      </c>
      <c r="W24" s="26"/>
      <c r="AA24" t="s">
        <v>29</v>
      </c>
      <c r="AB24" s="18" t="s">
        <v>38</v>
      </c>
      <c r="AC24" s="26"/>
      <c r="AG24" t="s">
        <v>29</v>
      </c>
      <c r="AH24" s="18" t="s">
        <v>38</v>
      </c>
      <c r="AI24" s="26"/>
      <c r="AM24" t="s">
        <v>29</v>
      </c>
      <c r="AN24" s="18" t="s">
        <v>42</v>
      </c>
      <c r="AO24" s="26"/>
      <c r="AS24" t="s">
        <v>29</v>
      </c>
      <c r="AT24" s="18" t="s">
        <v>45</v>
      </c>
      <c r="AU24" s="26"/>
      <c r="AY24" t="s">
        <v>29</v>
      </c>
      <c r="AZ24" s="17" t="s">
        <v>30</v>
      </c>
      <c r="BA24" s="26"/>
    </row>
    <row r="25" spans="1:53" x14ac:dyDescent="0.15">
      <c r="AU25" s="25"/>
    </row>
    <row r="26" spans="1:53" x14ac:dyDescent="0.15">
      <c r="B26" t="s">
        <v>119</v>
      </c>
    </row>
    <row r="27" spans="1:53" ht="16" x14ac:dyDescent="0.2">
      <c r="C27" s="15" t="s">
        <v>0</v>
      </c>
      <c r="D27" s="15" t="s">
        <v>1</v>
      </c>
      <c r="E27" s="15" t="s">
        <v>2</v>
      </c>
      <c r="F27" s="16"/>
      <c r="G27" s="16"/>
      <c r="H27" s="16"/>
      <c r="I27" s="15" t="s">
        <v>3</v>
      </c>
      <c r="J27" s="15" t="s">
        <v>1</v>
      </c>
      <c r="K27" s="15" t="s">
        <v>2</v>
      </c>
      <c r="L27" s="16"/>
      <c r="M27" s="16"/>
      <c r="N27" s="16"/>
      <c r="O27" s="15" t="s">
        <v>4</v>
      </c>
      <c r="P27" s="15" t="s">
        <v>1</v>
      </c>
      <c r="Q27" s="15" t="s">
        <v>2</v>
      </c>
      <c r="R27" s="16"/>
      <c r="S27" s="16"/>
      <c r="T27" s="16"/>
      <c r="U27" s="15" t="s">
        <v>5</v>
      </c>
      <c r="V27" s="15" t="s">
        <v>1</v>
      </c>
      <c r="W27" s="15" t="s">
        <v>2</v>
      </c>
      <c r="X27" s="16"/>
      <c r="Y27" s="16"/>
      <c r="Z27" s="16"/>
      <c r="AA27" s="15" t="s">
        <v>6</v>
      </c>
      <c r="AB27" s="15" t="s">
        <v>1</v>
      </c>
      <c r="AC27" s="15" t="s">
        <v>2</v>
      </c>
      <c r="AD27" s="16"/>
      <c r="AE27" s="16"/>
      <c r="AF27" s="16"/>
      <c r="AG27" s="15" t="s">
        <v>7</v>
      </c>
      <c r="AH27" s="15" t="s">
        <v>1</v>
      </c>
      <c r="AI27" s="15" t="s">
        <v>2</v>
      </c>
      <c r="AJ27" s="16"/>
      <c r="AK27" s="16"/>
      <c r="AL27" s="16"/>
      <c r="AM27" s="15" t="s">
        <v>8</v>
      </c>
      <c r="AN27" s="15" t="s">
        <v>1</v>
      </c>
      <c r="AO27" s="15" t="s">
        <v>2</v>
      </c>
      <c r="AP27" s="16"/>
      <c r="AQ27" s="16"/>
      <c r="AR27" s="16"/>
      <c r="AS27" s="15" t="s">
        <v>9</v>
      </c>
      <c r="AT27" s="15" t="s">
        <v>1</v>
      </c>
      <c r="AU27" s="15" t="s">
        <v>2</v>
      </c>
      <c r="AV27" s="16"/>
      <c r="AW27" s="16"/>
      <c r="AX27" s="16"/>
      <c r="AY27" s="15" t="s">
        <v>73</v>
      </c>
      <c r="AZ27" s="15" t="s">
        <v>1</v>
      </c>
      <c r="BA27" s="15" t="s">
        <v>2</v>
      </c>
    </row>
    <row r="28" spans="1:53" s="31" customFormat="1" x14ac:dyDescent="0.15"/>
    <row r="29" spans="1:53" x14ac:dyDescent="0.15">
      <c r="E29" s="54" t="s">
        <v>112</v>
      </c>
      <c r="K29" s="54" t="s">
        <v>112</v>
      </c>
      <c r="Q29" s="54" t="s">
        <v>112</v>
      </c>
      <c r="W29" s="54" t="s">
        <v>112</v>
      </c>
      <c r="AC29" s="54" t="s">
        <v>112</v>
      </c>
      <c r="AI29" s="54" t="s">
        <v>112</v>
      </c>
      <c r="AO29" s="54" t="s">
        <v>112</v>
      </c>
      <c r="AU29" s="54" t="s">
        <v>112</v>
      </c>
      <c r="BA29" s="54" t="s">
        <v>112</v>
      </c>
    </row>
    <row r="30" spans="1:53" x14ac:dyDescent="0.15">
      <c r="D30" s="45" t="s">
        <v>107</v>
      </c>
      <c r="E30" s="45" t="s">
        <v>108</v>
      </c>
      <c r="F30" s="46"/>
      <c r="G30" s="46"/>
      <c r="H30" s="46"/>
      <c r="I30" s="46"/>
      <c r="J30" s="45" t="s">
        <v>107</v>
      </c>
      <c r="K30" s="45" t="s">
        <v>108</v>
      </c>
      <c r="O30" s="45"/>
      <c r="P30" s="45" t="s">
        <v>107</v>
      </c>
      <c r="Q30" s="45" t="s">
        <v>108</v>
      </c>
      <c r="R30" s="46"/>
      <c r="S30" s="46"/>
      <c r="T30" s="46"/>
      <c r="U30" s="46"/>
      <c r="V30" s="45" t="s">
        <v>107</v>
      </c>
      <c r="W30" s="45" t="s">
        <v>108</v>
      </c>
      <c r="AB30" s="45" t="s">
        <v>107</v>
      </c>
      <c r="AC30" s="45" t="s">
        <v>108</v>
      </c>
      <c r="AD30" s="46"/>
      <c r="AE30" s="46"/>
      <c r="AF30" s="46"/>
      <c r="AG30" s="46"/>
      <c r="AH30" s="45" t="s">
        <v>107</v>
      </c>
      <c r="AI30" s="45" t="s">
        <v>108</v>
      </c>
      <c r="AM30" s="45"/>
      <c r="AN30" s="45" t="s">
        <v>107</v>
      </c>
      <c r="AO30" s="45" t="s">
        <v>108</v>
      </c>
      <c r="AP30" s="46"/>
      <c r="AQ30" s="46"/>
      <c r="AR30" s="46"/>
      <c r="AS30" s="46"/>
      <c r="AT30" s="45" t="s">
        <v>107</v>
      </c>
      <c r="AU30" s="45" t="s">
        <v>108</v>
      </c>
      <c r="AZ30" s="47" t="s">
        <v>107</v>
      </c>
      <c r="BA30" s="47" t="s">
        <v>108</v>
      </c>
    </row>
    <row r="31" spans="1:53" x14ac:dyDescent="0.15">
      <c r="D31" s="48" t="s">
        <v>109</v>
      </c>
      <c r="E31" s="49"/>
      <c r="J31" s="48" t="s">
        <v>109</v>
      </c>
      <c r="K31" s="49"/>
      <c r="O31" s="48"/>
      <c r="P31" s="48" t="s">
        <v>109</v>
      </c>
      <c r="Q31" s="49"/>
      <c r="V31" s="48" t="s">
        <v>109</v>
      </c>
      <c r="W31" s="49"/>
      <c r="AB31" s="48" t="s">
        <v>109</v>
      </c>
      <c r="AC31" s="49"/>
      <c r="AH31" s="48" t="s">
        <v>109</v>
      </c>
      <c r="AI31" s="49"/>
      <c r="AM31" s="48"/>
      <c r="AN31" s="48" t="s">
        <v>109</v>
      </c>
      <c r="AO31" s="49"/>
      <c r="AT31" s="48" t="s">
        <v>109</v>
      </c>
      <c r="AU31" s="49"/>
      <c r="AZ31" s="48" t="s">
        <v>109</v>
      </c>
      <c r="BA31" s="49"/>
    </row>
    <row r="32" spans="1:53" x14ac:dyDescent="0.15">
      <c r="D32" s="48" t="s">
        <v>15</v>
      </c>
      <c r="E32" s="49"/>
      <c r="J32" s="48" t="s">
        <v>15</v>
      </c>
      <c r="K32" s="49"/>
      <c r="O32" s="48"/>
      <c r="P32" s="48" t="s">
        <v>15</v>
      </c>
      <c r="Q32" s="49"/>
      <c r="V32" s="48" t="s">
        <v>15</v>
      </c>
      <c r="W32" s="49"/>
      <c r="AB32" s="48" t="s">
        <v>15</v>
      </c>
      <c r="AC32" s="49"/>
      <c r="AH32" s="48" t="s">
        <v>15</v>
      </c>
      <c r="AI32" s="49"/>
      <c r="AM32" s="48"/>
      <c r="AN32" s="48" t="s">
        <v>15</v>
      </c>
      <c r="AO32" s="49"/>
      <c r="AT32" s="48" t="s">
        <v>15</v>
      </c>
      <c r="AU32" s="49"/>
      <c r="AZ32" s="48" t="s">
        <v>15</v>
      </c>
      <c r="BA32" s="49"/>
    </row>
    <row r="33" spans="1:53" x14ac:dyDescent="0.15">
      <c r="D33" s="25" t="s">
        <v>110</v>
      </c>
      <c r="E33" s="50"/>
      <c r="J33" s="25" t="s">
        <v>110</v>
      </c>
      <c r="K33" s="50"/>
      <c r="O33" s="25"/>
      <c r="P33" s="25" t="s">
        <v>110</v>
      </c>
      <c r="Q33" s="50"/>
      <c r="V33" s="25" t="s">
        <v>110</v>
      </c>
      <c r="W33" s="50"/>
      <c r="AB33" s="25" t="s">
        <v>110</v>
      </c>
      <c r="AC33" s="50"/>
      <c r="AH33" s="25" t="s">
        <v>110</v>
      </c>
      <c r="AI33" s="50"/>
      <c r="AM33" s="25"/>
      <c r="AN33" s="25" t="s">
        <v>110</v>
      </c>
      <c r="AO33" s="50"/>
      <c r="AT33" s="25" t="s">
        <v>110</v>
      </c>
      <c r="AU33" s="50"/>
      <c r="AZ33" s="25" t="s">
        <v>110</v>
      </c>
      <c r="BA33" s="50"/>
    </row>
    <row r="34" spans="1:53" x14ac:dyDescent="0.15">
      <c r="D34" s="25" t="s">
        <v>111</v>
      </c>
      <c r="E34" s="50"/>
      <c r="J34" s="25" t="s">
        <v>111</v>
      </c>
      <c r="K34" s="50"/>
      <c r="O34" s="25"/>
      <c r="P34" s="25" t="s">
        <v>111</v>
      </c>
      <c r="Q34" s="50"/>
      <c r="V34" s="25" t="s">
        <v>111</v>
      </c>
      <c r="W34" s="50"/>
      <c r="AB34" s="25" t="s">
        <v>111</v>
      </c>
      <c r="AC34" s="50"/>
      <c r="AH34" s="25" t="s">
        <v>111</v>
      </c>
      <c r="AI34" s="50"/>
      <c r="AM34" s="25"/>
      <c r="AN34" s="25" t="s">
        <v>111</v>
      </c>
      <c r="AO34" s="50"/>
      <c r="AT34" s="25" t="s">
        <v>111</v>
      </c>
      <c r="AU34" s="50"/>
      <c r="AZ34" s="25" t="s">
        <v>111</v>
      </c>
      <c r="BA34" s="53"/>
    </row>
    <row r="36" spans="1:53" x14ac:dyDescent="0.15">
      <c r="A36" s="21" t="s">
        <v>96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53" s="10" customFormat="1" x14ac:dyDescent="0.15">
      <c r="D37" s="51"/>
      <c r="E37" s="51"/>
      <c r="J37" s="51"/>
      <c r="K37" s="51"/>
      <c r="O37" s="51"/>
      <c r="P37" s="51"/>
      <c r="Q37" s="51"/>
      <c r="V37" s="51"/>
      <c r="W37" s="51"/>
      <c r="AB37" s="51"/>
      <c r="AC37" s="51"/>
      <c r="AH37" s="51"/>
      <c r="AI37" s="51"/>
      <c r="AM37" s="51"/>
      <c r="AN37" s="51"/>
      <c r="AO37" s="51"/>
      <c r="AT37" s="51"/>
      <c r="AU37" s="51"/>
      <c r="AZ37" s="51"/>
      <c r="BA37" s="51"/>
    </row>
    <row r="38" spans="1:53" s="10" customFormat="1" x14ac:dyDescent="0.15">
      <c r="D38" s="51"/>
      <c r="E38" s="51"/>
      <c r="J38" s="51"/>
      <c r="K38" s="51"/>
      <c r="O38" s="51"/>
      <c r="P38" s="51"/>
      <c r="Q38" s="51"/>
      <c r="V38" s="51"/>
      <c r="W38" s="51"/>
      <c r="AB38" s="51"/>
      <c r="AC38" s="51"/>
      <c r="AH38" s="51"/>
      <c r="AI38" s="51"/>
      <c r="AM38" s="51"/>
      <c r="AN38" s="51"/>
      <c r="AO38" s="51"/>
      <c r="AT38" s="51"/>
      <c r="AU38" s="51"/>
      <c r="AZ38" s="51"/>
      <c r="BA38" s="51"/>
    </row>
    <row r="39" spans="1:53" s="10" customFormat="1" x14ac:dyDescent="0.15">
      <c r="D39" s="52"/>
      <c r="E39" s="52"/>
      <c r="J39" s="52"/>
      <c r="K39" s="52"/>
      <c r="O39" s="52"/>
      <c r="P39" s="52"/>
      <c r="Q39" s="52"/>
      <c r="V39" s="52"/>
      <c r="W39" s="52"/>
      <c r="AB39" s="52"/>
      <c r="AC39" s="52"/>
      <c r="AH39" s="52"/>
      <c r="AI39" s="52"/>
      <c r="AM39" s="52"/>
      <c r="AN39" s="52"/>
      <c r="AO39" s="52"/>
      <c r="AT39" s="52"/>
      <c r="AU39" s="52"/>
      <c r="AZ39" s="52"/>
      <c r="BA39" s="52"/>
    </row>
    <row r="40" spans="1:53" s="10" customFormat="1" x14ac:dyDescent="0.15">
      <c r="D40" s="52"/>
      <c r="E40" s="52"/>
      <c r="J40" s="52"/>
      <c r="K40" s="52"/>
      <c r="O40" s="52"/>
      <c r="P40" s="52"/>
      <c r="Q40" s="52"/>
      <c r="V40" s="52"/>
      <c r="W40" s="52"/>
      <c r="AB40" s="52"/>
      <c r="AC40" s="52"/>
      <c r="AH40" s="52"/>
      <c r="AI40" s="52"/>
      <c r="AM40" s="52"/>
      <c r="AN40" s="52"/>
      <c r="AO40" s="52"/>
      <c r="AT40" s="52"/>
      <c r="AU40" s="52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P31" sqref="P31"/>
    </sheetView>
  </sheetViews>
  <sheetFormatPr baseColWidth="10" defaultColWidth="8.83203125" defaultRowHeight="13" x14ac:dyDescent="0.15"/>
  <sheetData>
    <row r="1" spans="1:15" x14ac:dyDescent="0.15">
      <c r="A1" s="21" t="s">
        <v>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15">
      <c r="A2" s="23" t="s">
        <v>102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15">
      <c r="A3" s="23" t="s">
        <v>103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15">
      <c r="D4" t="s">
        <v>18</v>
      </c>
    </row>
    <row r="6" spans="1:15" ht="16" x14ac:dyDescent="0.2">
      <c r="A6" s="13" t="s">
        <v>17</v>
      </c>
      <c r="B6" s="14" t="s">
        <v>16</v>
      </c>
      <c r="C6" s="15" t="s">
        <v>0</v>
      </c>
      <c r="D6" s="15" t="s">
        <v>1</v>
      </c>
      <c r="E6" s="15" t="s">
        <v>2</v>
      </c>
      <c r="F6" s="16"/>
      <c r="G6" s="16"/>
      <c r="H6" s="16"/>
      <c r="I6" s="15" t="s">
        <v>3</v>
      </c>
      <c r="J6" s="15" t="s">
        <v>1</v>
      </c>
      <c r="K6" s="15" t="s">
        <v>2</v>
      </c>
      <c r="L6" s="16"/>
      <c r="M6" s="16"/>
      <c r="N6" s="16"/>
      <c r="O6" s="15" t="s">
        <v>4</v>
      </c>
    </row>
    <row r="7" spans="1:15" ht="16" x14ac:dyDescent="0.2">
      <c r="A7" s="6" t="s">
        <v>104</v>
      </c>
      <c r="B7" s="43" t="s">
        <v>105</v>
      </c>
      <c r="C7" s="15" t="s">
        <v>10</v>
      </c>
      <c r="D7" s="15"/>
      <c r="E7" s="15" t="s">
        <v>11</v>
      </c>
      <c r="F7" s="9" t="s">
        <v>15</v>
      </c>
      <c r="G7" s="16"/>
      <c r="H7" s="16"/>
      <c r="I7" s="15" t="s">
        <v>10</v>
      </c>
      <c r="J7" s="15"/>
      <c r="K7" s="15" t="s">
        <v>11</v>
      </c>
      <c r="L7" s="9" t="s">
        <v>15</v>
      </c>
      <c r="M7" s="16"/>
      <c r="N7" s="16"/>
      <c r="O7" s="15" t="s">
        <v>10</v>
      </c>
    </row>
    <row r="8" spans="1:15" ht="15" x14ac:dyDescent="0.2">
      <c r="A8" s="27" t="s">
        <v>88</v>
      </c>
      <c r="B8" s="1" t="s">
        <v>12</v>
      </c>
      <c r="C8">
        <v>9</v>
      </c>
      <c r="E8">
        <v>13</v>
      </c>
      <c r="H8" s="1" t="s">
        <v>12</v>
      </c>
      <c r="I8">
        <v>10</v>
      </c>
      <c r="K8">
        <v>22</v>
      </c>
      <c r="N8" s="1" t="s">
        <v>12</v>
      </c>
      <c r="O8">
        <v>9</v>
      </c>
    </row>
    <row r="9" spans="1:15" ht="15" x14ac:dyDescent="0.2">
      <c r="A9" s="27" t="s">
        <v>94</v>
      </c>
      <c r="B9" s="2" t="s">
        <v>13</v>
      </c>
      <c r="C9">
        <f>C8-7.2</f>
        <v>1.7999999999999998</v>
      </c>
      <c r="E9">
        <f>E8-7.7</f>
        <v>5.3</v>
      </c>
      <c r="H9" s="2" t="s">
        <v>13</v>
      </c>
      <c r="I9">
        <f>I8-6</f>
        <v>4</v>
      </c>
      <c r="K9">
        <f>K8-10.6</f>
        <v>11.4</v>
      </c>
      <c r="N9" s="2" t="s">
        <v>13</v>
      </c>
      <c r="O9">
        <f>O8-4.2</f>
        <v>4.8</v>
      </c>
    </row>
    <row r="10" spans="1:15" ht="16" x14ac:dyDescent="0.2">
      <c r="A10" s="29" t="s">
        <v>95</v>
      </c>
      <c r="B10" s="4" t="s">
        <v>14</v>
      </c>
      <c r="C10" s="5">
        <f>C9/3.3</f>
        <v>0.54545454545454541</v>
      </c>
      <c r="D10" s="6"/>
      <c r="E10" s="5">
        <f>E9/3.2</f>
        <v>1.6562499999999998</v>
      </c>
      <c r="F10" s="8">
        <f>E10-C10</f>
        <v>1.1107954545454544</v>
      </c>
      <c r="G10" s="3"/>
      <c r="H10" s="4" t="s">
        <v>14</v>
      </c>
      <c r="I10" s="5">
        <f>I9/3.7</f>
        <v>1.0810810810810809</v>
      </c>
      <c r="J10" s="6"/>
      <c r="K10" s="5">
        <f>K9/4.4</f>
        <v>2.5909090909090908</v>
      </c>
      <c r="L10" s="8">
        <f>K10-I10</f>
        <v>1.5098280098280099</v>
      </c>
      <c r="M10" s="3"/>
      <c r="N10" s="4" t="s">
        <v>14</v>
      </c>
      <c r="O10" s="5">
        <f>O9/2.4</f>
        <v>2</v>
      </c>
    </row>
    <row r="11" spans="1:15" ht="15" x14ac:dyDescent="0.2">
      <c r="A11" s="30" t="s">
        <v>92</v>
      </c>
      <c r="B11" s="1"/>
    </row>
    <row r="12" spans="1:15" ht="15" x14ac:dyDescent="0.2">
      <c r="B12" s="1"/>
    </row>
    <row r="13" spans="1:15" ht="15" x14ac:dyDescent="0.2">
      <c r="A13" s="21" t="s">
        <v>79</v>
      </c>
      <c r="B13" s="2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5" x14ac:dyDescent="0.2">
      <c r="A14" s="23" t="s">
        <v>80</v>
      </c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15">
      <c r="D15" t="s">
        <v>84</v>
      </c>
    </row>
    <row r="16" spans="1:15" ht="15" x14ac:dyDescent="0.2">
      <c r="A16" s="28" t="s">
        <v>86</v>
      </c>
      <c r="B16" s="1"/>
      <c r="C16" s="11" t="s">
        <v>19</v>
      </c>
      <c r="E16" s="25" t="s">
        <v>83</v>
      </c>
      <c r="H16" s="1"/>
      <c r="I16" s="11" t="s">
        <v>19</v>
      </c>
      <c r="K16" s="25" t="s">
        <v>83</v>
      </c>
      <c r="N16" s="1"/>
      <c r="O16" s="11" t="s">
        <v>19</v>
      </c>
    </row>
    <row r="17" spans="1:16" ht="15" x14ac:dyDescent="0.2">
      <c r="A17" s="28" t="s">
        <v>87</v>
      </c>
      <c r="B17" s="1" t="s">
        <v>20</v>
      </c>
      <c r="C17" t="s">
        <v>21</v>
      </c>
      <c r="D17" s="18" t="s">
        <v>70</v>
      </c>
      <c r="E17" s="26"/>
      <c r="H17" s="1" t="s">
        <v>20</v>
      </c>
      <c r="I17" t="s">
        <v>21</v>
      </c>
      <c r="J17" s="18" t="s">
        <v>63</v>
      </c>
      <c r="K17" s="26">
        <v>80</v>
      </c>
      <c r="N17" s="1" t="s">
        <v>20</v>
      </c>
      <c r="O17" t="s">
        <v>21</v>
      </c>
    </row>
    <row r="18" spans="1:16" ht="14" x14ac:dyDescent="0.15">
      <c r="A18" s="27" t="s">
        <v>88</v>
      </c>
      <c r="C18" t="s">
        <v>22</v>
      </c>
      <c r="D18" s="18" t="s">
        <v>51</v>
      </c>
      <c r="E18" s="26"/>
      <c r="I18" t="s">
        <v>22</v>
      </c>
      <c r="J18" s="18" t="s">
        <v>46</v>
      </c>
      <c r="K18" s="26">
        <v>14</v>
      </c>
      <c r="O18" t="s">
        <v>22</v>
      </c>
    </row>
    <row r="19" spans="1:16" ht="14" x14ac:dyDescent="0.15">
      <c r="A19" s="27" t="s">
        <v>89</v>
      </c>
      <c r="C19" t="s">
        <v>10</v>
      </c>
      <c r="D19" s="18" t="s">
        <v>64</v>
      </c>
      <c r="E19" s="26"/>
      <c r="I19" t="s">
        <v>10</v>
      </c>
      <c r="J19" s="18" t="s">
        <v>64</v>
      </c>
      <c r="K19" s="26">
        <v>26</v>
      </c>
      <c r="O19" t="s">
        <v>10</v>
      </c>
    </row>
    <row r="20" spans="1:16" ht="14" x14ac:dyDescent="0.15">
      <c r="A20" s="27" t="s">
        <v>90</v>
      </c>
      <c r="C20" t="s">
        <v>11</v>
      </c>
      <c r="D20" s="18" t="s">
        <v>64</v>
      </c>
      <c r="E20" s="26"/>
      <c r="I20" t="s">
        <v>11</v>
      </c>
      <c r="J20" s="18" t="s">
        <v>65</v>
      </c>
      <c r="K20" s="26">
        <v>26</v>
      </c>
      <c r="O20" t="s">
        <v>11</v>
      </c>
    </row>
    <row r="21" spans="1:16" ht="14" x14ac:dyDescent="0.15">
      <c r="A21" s="27" t="s">
        <v>91</v>
      </c>
      <c r="C21" t="s">
        <v>23</v>
      </c>
      <c r="D21" s="18" t="s">
        <v>49</v>
      </c>
      <c r="E21" s="26"/>
      <c r="I21" t="s">
        <v>23</v>
      </c>
      <c r="J21" s="18" t="s">
        <v>57</v>
      </c>
      <c r="K21" s="26"/>
      <c r="O21" t="s">
        <v>23</v>
      </c>
    </row>
    <row r="22" spans="1:16" ht="14" x14ac:dyDescent="0.15">
      <c r="A22" s="27" t="s">
        <v>92</v>
      </c>
      <c r="D22" s="19"/>
      <c r="E22" s="25" t="s">
        <v>85</v>
      </c>
      <c r="K22" s="25" t="s">
        <v>85</v>
      </c>
    </row>
    <row r="23" spans="1:16" ht="14" x14ac:dyDescent="0.15">
      <c r="A23" s="44" t="s">
        <v>106</v>
      </c>
      <c r="B23" s="12" t="s">
        <v>24</v>
      </c>
      <c r="C23" t="s">
        <v>25</v>
      </c>
      <c r="D23" s="20" t="s">
        <v>32</v>
      </c>
      <c r="E23" s="25"/>
      <c r="H23" s="12" t="s">
        <v>24</v>
      </c>
      <c r="I23" t="s">
        <v>25</v>
      </c>
      <c r="J23" s="18" t="s">
        <v>66</v>
      </c>
      <c r="K23" s="26">
        <v>8</v>
      </c>
      <c r="N23" s="12" t="s">
        <v>24</v>
      </c>
      <c r="O23" t="s">
        <v>25</v>
      </c>
    </row>
    <row r="24" spans="1:16" ht="14" x14ac:dyDescent="0.15">
      <c r="A24" s="27" t="s">
        <v>88</v>
      </c>
      <c r="C24" t="s">
        <v>26</v>
      </c>
      <c r="D24" s="20" t="s">
        <v>32</v>
      </c>
      <c r="E24" s="25"/>
      <c r="I24" t="s">
        <v>26</v>
      </c>
      <c r="J24" s="18" t="s">
        <v>67</v>
      </c>
      <c r="K24" s="26"/>
      <c r="O24" t="s">
        <v>26</v>
      </c>
    </row>
    <row r="25" spans="1:16" ht="14" x14ac:dyDescent="0.15">
      <c r="A25" s="27" t="s">
        <v>93</v>
      </c>
      <c r="D25" s="19"/>
      <c r="E25" s="25" t="s">
        <v>85</v>
      </c>
      <c r="K25" s="25" t="s">
        <v>85</v>
      </c>
    </row>
    <row r="26" spans="1:16" ht="14" x14ac:dyDescent="0.15">
      <c r="B26" s="12" t="s">
        <v>27</v>
      </c>
      <c r="C26" t="s">
        <v>28</v>
      </c>
      <c r="D26" s="18" t="s">
        <v>71</v>
      </c>
      <c r="E26" s="26"/>
      <c r="H26" s="12" t="s">
        <v>27</v>
      </c>
      <c r="I26" t="s">
        <v>28</v>
      </c>
      <c r="J26" s="18" t="s">
        <v>68</v>
      </c>
      <c r="K26" s="26">
        <v>44</v>
      </c>
      <c r="N26" s="12" t="s">
        <v>27</v>
      </c>
      <c r="O26" t="s">
        <v>28</v>
      </c>
    </row>
    <row r="27" spans="1:16" ht="14" x14ac:dyDescent="0.15">
      <c r="C27" t="s">
        <v>29</v>
      </c>
      <c r="D27" s="18" t="s">
        <v>72</v>
      </c>
      <c r="E27" s="26"/>
      <c r="I27" t="s">
        <v>29</v>
      </c>
      <c r="J27" s="18" t="s">
        <v>69</v>
      </c>
      <c r="K27" s="26">
        <v>40</v>
      </c>
      <c r="O27" t="s">
        <v>29</v>
      </c>
    </row>
    <row r="31" spans="1:16" x14ac:dyDescent="0.15">
      <c r="E31" s="54" t="s">
        <v>112</v>
      </c>
      <c r="K31" s="54" t="s">
        <v>112</v>
      </c>
      <c r="P31" s="54" t="s">
        <v>112</v>
      </c>
    </row>
    <row r="32" spans="1:16" x14ac:dyDescent="0.15">
      <c r="A32" s="55" t="s">
        <v>113</v>
      </c>
      <c r="B32" s="56" t="s">
        <v>114</v>
      </c>
      <c r="D32" s="45" t="s">
        <v>107</v>
      </c>
      <c r="E32" s="45" t="s">
        <v>108</v>
      </c>
      <c r="F32" s="46"/>
      <c r="G32" s="46"/>
      <c r="H32" s="46"/>
      <c r="I32" s="46"/>
      <c r="J32" s="45" t="s">
        <v>107</v>
      </c>
      <c r="K32" s="45" t="s">
        <v>108</v>
      </c>
      <c r="O32" s="45"/>
      <c r="P32" s="45" t="s">
        <v>107</v>
      </c>
    </row>
    <row r="33" spans="1:16" x14ac:dyDescent="0.15">
      <c r="A33" s="56" t="s">
        <v>109</v>
      </c>
      <c r="B33" s="56" t="s">
        <v>115</v>
      </c>
      <c r="D33" s="48" t="s">
        <v>109</v>
      </c>
      <c r="E33" s="49"/>
      <c r="J33" s="48" t="s">
        <v>109</v>
      </c>
      <c r="K33" s="49"/>
      <c r="O33" s="48"/>
      <c r="P33" s="48" t="s">
        <v>109</v>
      </c>
    </row>
    <row r="34" spans="1:16" x14ac:dyDescent="0.15">
      <c r="A34" s="56" t="s">
        <v>117</v>
      </c>
      <c r="B34" s="57" t="s">
        <v>116</v>
      </c>
      <c r="D34" s="48" t="s">
        <v>15</v>
      </c>
      <c r="E34" s="49"/>
      <c r="J34" s="48" t="s">
        <v>15</v>
      </c>
      <c r="K34" s="49"/>
      <c r="O34" s="48"/>
      <c r="P34" s="48" t="s">
        <v>15</v>
      </c>
    </row>
    <row r="35" spans="1:16" x14ac:dyDescent="0.15">
      <c r="A35" s="56" t="s">
        <v>118</v>
      </c>
      <c r="B35" s="57" t="s">
        <v>116</v>
      </c>
      <c r="D35" s="25" t="s">
        <v>110</v>
      </c>
      <c r="E35" s="50"/>
      <c r="J35" s="25" t="s">
        <v>110</v>
      </c>
      <c r="K35" s="50"/>
      <c r="O35" s="25"/>
      <c r="P35" s="25" t="s">
        <v>110</v>
      </c>
    </row>
    <row r="36" spans="1:16" x14ac:dyDescent="0.15">
      <c r="D36" s="25" t="s">
        <v>111</v>
      </c>
      <c r="E36" s="50"/>
      <c r="J36" s="25" t="s">
        <v>111</v>
      </c>
      <c r="K36" s="50"/>
      <c r="O36" s="25"/>
      <c r="P36" s="25" t="s">
        <v>111</v>
      </c>
    </row>
    <row r="38" spans="1:16" x14ac:dyDescent="0.15">
      <c r="A38" s="21" t="s">
        <v>81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6" x14ac:dyDescent="0.15">
      <c r="A39" s="22" t="s">
        <v>82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exd-522@sbcglobal.net</cp:lastModifiedBy>
  <dcterms:created xsi:type="dcterms:W3CDTF">2012-11-16T22:58:23Z</dcterms:created>
  <dcterms:modified xsi:type="dcterms:W3CDTF">2018-04-24T17:03:17Z</dcterms:modified>
</cp:coreProperties>
</file>